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Benzin" sheetId="1" state="visible" r:id="rId2"/>
    <sheet name="Hybrid" sheetId="2" state="visible" r:id="rId3"/>
    <sheet name="El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<sst xmlns="http://schemas.openxmlformats.org/spreadsheetml/2006/main" count="75" uniqueCount="19">
  <si>
    <t xml:space="preserve">Benzin</t>
  </si>
  <si>
    <t xml:space="preserve">Afgift</t>
  </si>
  <si>
    <t xml:space="preserve">Pris</t>
  </si>
  <si>
    <t xml:space="preserve">Stålpris</t>
  </si>
  <si>
    <t xml:space="preserve">incl. Moms</t>
  </si>
  <si>
    <t xml:space="preserve">Batterifradrag</t>
  </si>
  <si>
    <t xml:space="preserve">kWh</t>
  </si>
  <si>
    <t xml:space="preserve">Afgiftgrundlag</t>
  </si>
  <si>
    <t xml:space="preserve">Fra</t>
  </si>
  <si>
    <t xml:space="preserve">Til</t>
  </si>
  <si>
    <t xml:space="preserve">Resten</t>
  </si>
  <si>
    <t xml:space="preserve">CO2 udledning</t>
  </si>
  <si>
    <t xml:space="preserve">g/km</t>
  </si>
  <si>
    <t xml:space="preserve">Bundfradrag</t>
  </si>
  <si>
    <t xml:space="preserve">Beregnet registreringsafgift</t>
  </si>
  <si>
    <t xml:space="preserve">Indfasning af afgift</t>
  </si>
  <si>
    <t xml:space="preserve">Heraf moms</t>
  </si>
  <si>
    <t xml:space="preserve">Hybrid</t>
  </si>
  <si>
    <t xml:space="preserve">El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</si>
</sst>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\ %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29"/>
    <col collapsed="false" customWidth="true" hidden="false" outlineLevel="0" max="2" min="2" style="0" width="7.15"/>
    <col collapsed="false" customWidth="true" hidden="false" outlineLevel="0" max="4" min="4" style="0" width="9.29"/>
    <col collapsed="false" customWidth="true" hidden="false" outlineLevel="0" max="9" min="9" style="0" width="14.28"/>
  </cols>
  <sheetData>
    <row r="1" customFormat="false" ht="18.75" hidden="false" customHeight="false" outlineLevel="0" collapsed="false">
      <c r="A1" s="1" t="s">
        <v>0</v>
      </c>
    </row>
    <row r="2" customFormat="false" ht="15" hidden="false" customHeight="false" outlineLevel="0" collapsed="false">
      <c r="H2" s="0" t="s">
        <v>1</v>
      </c>
      <c r="I2" s="0" t="s">
        <v>2</v>
      </c>
    </row>
    <row r="3" customFormat="false" ht="15" hidden="false" customHeight="false" outlineLevel="0" collapsed="false">
      <c r="A3" s="0" t="s">
        <v>3</v>
      </c>
      <c r="C3" s="2"/>
      <c r="D3" s="3" t="n">
        <v>450000</v>
      </c>
      <c r="E3" s="4" t="s">
        <v>4</v>
      </c>
      <c r="F3" s="2"/>
      <c r="G3" s="2"/>
      <c r="H3" s="2"/>
      <c r="I3" s="2"/>
    </row>
    <row r="4" customFormat="false" ht="15" hidden="false" customHeight="false" outlineLevel="0" collapsed="false">
      <c r="C4" s="5"/>
      <c r="D4" s="2"/>
      <c r="E4" s="2"/>
      <c r="F4" s="2"/>
      <c r="G4" s="2"/>
      <c r="H4" s="2"/>
      <c r="I4" s="2"/>
    </row>
    <row r="5" customFormat="false" ht="15" hidden="false" customHeight="false" outlineLevel="0" collapsed="false">
      <c r="A5" s="0" t="s">
        <v>5</v>
      </c>
      <c r="C5" s="5"/>
      <c r="D5" s="2" t="n">
        <v>0</v>
      </c>
      <c r="E5" s="2" t="s">
        <v>6</v>
      </c>
      <c r="F5" s="2" t="n">
        <v>-1700</v>
      </c>
      <c r="G5" s="2"/>
      <c r="H5" s="2" t="n">
        <f aca="false">IF(D5&gt;45,45*F5,D5*F5)</f>
        <v>0</v>
      </c>
      <c r="I5" s="2"/>
    </row>
    <row r="6" customFormat="false" ht="15" hidden="false" customHeight="false" outlineLevel="0" collapsed="false">
      <c r="C6" s="5"/>
      <c r="D6" s="2"/>
      <c r="E6" s="2"/>
      <c r="F6" s="2"/>
      <c r="G6" s="2"/>
      <c r="H6" s="2"/>
      <c r="I6" s="2"/>
    </row>
    <row r="7" customFormat="false" ht="15" hidden="false" customHeight="false" outlineLevel="0" collapsed="false">
      <c r="A7" s="0" t="s">
        <v>7</v>
      </c>
      <c r="C7" s="5"/>
      <c r="D7" s="2" t="n">
        <f aca="false">D3+H5</f>
        <v>450000</v>
      </c>
      <c r="E7" s="2" t="str">
        <f aca="false">E3</f>
        <v>incl. Moms</v>
      </c>
      <c r="F7" s="2"/>
      <c r="G7" s="2"/>
      <c r="H7" s="2"/>
      <c r="I7" s="2"/>
    </row>
    <row r="8" customFormat="false" ht="15" hidden="false" customHeight="false" outlineLevel="0" collapsed="false">
      <c r="C8" s="5"/>
      <c r="D8" s="2"/>
      <c r="E8" s="2"/>
      <c r="F8" s="2"/>
      <c r="G8" s="2"/>
      <c r="H8" s="2"/>
      <c r="I8" s="2"/>
    </row>
    <row r="9" customFormat="false" ht="15" hidden="false" customHeight="false" outlineLevel="0" collapsed="false">
      <c r="B9" s="0" t="s">
        <v>8</v>
      </c>
      <c r="C9" s="5" t="n">
        <v>0</v>
      </c>
      <c r="D9" s="6" t="s">
        <v>9</v>
      </c>
      <c r="E9" s="2" t="n">
        <v>65000</v>
      </c>
      <c r="F9" s="7" t="n">
        <v>0.25</v>
      </c>
      <c r="G9" s="2" t="n">
        <f aca="false">IF(D7&lt;E9,D7*F9,E9*F9)</f>
        <v>16250</v>
      </c>
      <c r="H9" s="2"/>
      <c r="I9" s="2"/>
    </row>
    <row r="10" customFormat="false" ht="15" hidden="false" customHeight="false" outlineLevel="0" collapsed="false">
      <c r="B10" s="0" t="s">
        <v>8</v>
      </c>
      <c r="C10" s="2" t="n">
        <f aca="false">E9</f>
        <v>65000</v>
      </c>
      <c r="D10" s="6" t="str">
        <f aca="false">D9</f>
        <v>Til</v>
      </c>
      <c r="E10" s="2" t="n">
        <v>202200</v>
      </c>
      <c r="F10" s="7" t="n">
        <v>0.85</v>
      </c>
      <c r="G10" s="2" t="n">
        <f aca="false">IF(D7&gt;C10,IF(D7&lt;E10,(D7-C10)*F10,(E10-C10)*F10),0)</f>
        <v>116620</v>
      </c>
      <c r="H10" s="2"/>
      <c r="I10" s="2"/>
    </row>
    <row r="11" customFormat="false" ht="15" hidden="false" customHeight="false" outlineLevel="0" collapsed="false">
      <c r="B11" s="0" t="s">
        <v>10</v>
      </c>
      <c r="C11" s="2" t="n">
        <f aca="false">E10</f>
        <v>202200</v>
      </c>
      <c r="D11" s="6" t="s">
        <v>9</v>
      </c>
      <c r="E11" s="2" t="n">
        <f aca="false">IF(D3&gt;C11,D3,0)</f>
        <v>450000</v>
      </c>
      <c r="F11" s="7" t="n">
        <v>1.5</v>
      </c>
      <c r="G11" s="2" t="n">
        <f aca="false">IF(D7&gt;C11,IF(D7&lt;E11,(D7-C11)*F11,(E11-C11)*F11),0)</f>
        <v>371700</v>
      </c>
      <c r="H11" s="2"/>
      <c r="I11" s="2"/>
    </row>
    <row r="12" customFormat="false" ht="15" hidden="false" customHeight="false" outlineLevel="0" collapsed="false">
      <c r="C12" s="2"/>
      <c r="D12" s="6"/>
      <c r="E12" s="2"/>
      <c r="F12" s="2"/>
      <c r="G12" s="2"/>
      <c r="H12" s="2" t="n">
        <f aca="false">SUM(G9:G11)</f>
        <v>504570</v>
      </c>
      <c r="I12" s="2" t="n">
        <f aca="false">D3+H12</f>
        <v>954570</v>
      </c>
    </row>
    <row r="13" customFormat="false" ht="15" hidden="false" customHeight="false" outlineLevel="0" collapsed="false">
      <c r="C13" s="2"/>
      <c r="D13" s="2"/>
      <c r="E13" s="2"/>
      <c r="F13" s="2"/>
      <c r="G13" s="2"/>
      <c r="H13" s="2"/>
      <c r="I13" s="2"/>
    </row>
    <row r="14" customFormat="false" ht="15" hidden="false" customHeight="false" outlineLevel="0" collapsed="false">
      <c r="C14" s="2"/>
      <c r="D14" s="2"/>
      <c r="E14" s="2"/>
      <c r="F14" s="2"/>
      <c r="G14" s="2"/>
      <c r="H14" s="2"/>
      <c r="I14" s="2"/>
    </row>
    <row r="15" customFormat="false" ht="15" hidden="false" customHeight="false" outlineLevel="0" collapsed="false">
      <c r="A15" s="0" t="s">
        <v>11</v>
      </c>
      <c r="C15" s="2"/>
      <c r="D15" s="3" t="n">
        <v>200</v>
      </c>
      <c r="E15" s="2" t="s">
        <v>12</v>
      </c>
      <c r="F15" s="2"/>
      <c r="G15" s="2"/>
      <c r="H15" s="2"/>
      <c r="I15" s="2"/>
    </row>
    <row r="16" customFormat="false" ht="15" hidden="false" customHeight="false" outlineLevel="0" collapsed="false">
      <c r="B16" s="0" t="s">
        <v>8</v>
      </c>
      <c r="C16" s="2" t="n">
        <v>0</v>
      </c>
      <c r="D16" s="6" t="s">
        <v>9</v>
      </c>
      <c r="E16" s="2" t="n">
        <v>125</v>
      </c>
      <c r="F16" s="2" t="n">
        <v>250</v>
      </c>
      <c r="G16" s="2" t="n">
        <f aca="false">IF(D15&lt;E16,D15*F16,E16*F16)</f>
        <v>31250</v>
      </c>
      <c r="H16" s="2"/>
      <c r="I16" s="2"/>
    </row>
    <row r="17" customFormat="false" ht="15" hidden="false" customHeight="false" outlineLevel="0" collapsed="false">
      <c r="B17" s="0" t="s">
        <v>8</v>
      </c>
      <c r="C17" s="2" t="n">
        <f aca="false">E16</f>
        <v>125</v>
      </c>
      <c r="D17" s="6" t="s">
        <v>9</v>
      </c>
      <c r="E17" s="2" t="n">
        <v>160</v>
      </c>
      <c r="F17" s="2" t="n">
        <v>500</v>
      </c>
      <c r="G17" s="2" t="n">
        <f aca="false">IF(D15&gt;C17,IF(D15&lt;E17,(D15-C17)*F17,(E17-C17)*F17),0)</f>
        <v>17500</v>
      </c>
      <c r="H17" s="2"/>
      <c r="I17" s="2"/>
    </row>
    <row r="18" customFormat="false" ht="15" hidden="false" customHeight="false" outlineLevel="0" collapsed="false">
      <c r="B18" s="0" t="s">
        <v>10</v>
      </c>
      <c r="C18" s="2" t="n">
        <f aca="false">E17</f>
        <v>160</v>
      </c>
      <c r="D18" s="6" t="s">
        <v>9</v>
      </c>
      <c r="E18" s="2" t="n">
        <f aca="false">IF(D15&gt;C18,D15,0)</f>
        <v>200</v>
      </c>
      <c r="F18" s="2" t="n">
        <v>950</v>
      </c>
      <c r="G18" s="2" t="n">
        <f aca="false">IF(D15&gt;C18,IF(D15&lt;E18,(D15-C18)*F18,(E18-C18)*F18),0)</f>
        <v>38000</v>
      </c>
      <c r="H18" s="2"/>
      <c r="I18" s="2"/>
    </row>
    <row r="19" customFormat="false" ht="15" hidden="false" customHeight="false" outlineLevel="0" collapsed="false">
      <c r="C19" s="2"/>
      <c r="D19" s="6"/>
      <c r="E19" s="2"/>
      <c r="F19" s="2"/>
      <c r="G19" s="2"/>
      <c r="H19" s="2" t="n">
        <f aca="false">SUM(G16:G18)</f>
        <v>86750</v>
      </c>
      <c r="I19" s="2" t="n">
        <f aca="false">I12+H19</f>
        <v>1041320</v>
      </c>
    </row>
    <row r="20" customFormat="false" ht="15" hidden="false" customHeight="false" outlineLevel="0" collapsed="false">
      <c r="C20" s="2"/>
      <c r="D20" s="2"/>
      <c r="E20" s="2"/>
      <c r="F20" s="2"/>
      <c r="G20" s="2"/>
      <c r="H20" s="2"/>
      <c r="I20" s="2"/>
    </row>
    <row r="21" customFormat="false" ht="15" hidden="false" customHeight="false" outlineLevel="0" collapsed="false">
      <c r="A21" s="0" t="s">
        <v>13</v>
      </c>
      <c r="C21" s="2"/>
      <c r="D21" s="2"/>
      <c r="E21" s="2"/>
      <c r="F21" s="2"/>
      <c r="G21" s="2"/>
      <c r="H21" s="2"/>
      <c r="I21" s="2"/>
    </row>
    <row r="22" customFormat="false" ht="15" hidden="false" customHeight="false" outlineLevel="0" collapsed="false">
      <c r="B22" s="0" t="n">
        <v>2021</v>
      </c>
      <c r="C22" s="2" t="n">
        <v>-21700</v>
      </c>
      <c r="D22" s="2"/>
      <c r="E22" s="2"/>
      <c r="F22" s="2"/>
      <c r="G22" s="2"/>
      <c r="H22" s="2"/>
      <c r="I22" s="2"/>
    </row>
    <row r="23" customFormat="false" ht="15" hidden="false" customHeight="false" outlineLevel="0" collapsed="false">
      <c r="B23" s="0" t="n">
        <v>2025</v>
      </c>
      <c r="C23" s="2" t="n">
        <f aca="false">C22</f>
        <v>-21700</v>
      </c>
      <c r="D23" s="2"/>
      <c r="E23" s="2"/>
      <c r="F23" s="2"/>
      <c r="G23" s="2"/>
      <c r="H23" s="2"/>
      <c r="I23" s="2"/>
    </row>
    <row r="24" customFormat="false" ht="15" hidden="false" customHeight="false" outlineLevel="0" collapsed="false">
      <c r="B24" s="0" t="n">
        <v>2030</v>
      </c>
      <c r="C24" s="2" t="n">
        <f aca="false">C23</f>
        <v>-21700</v>
      </c>
      <c r="D24" s="2"/>
      <c r="E24" s="2"/>
      <c r="F24" s="2"/>
      <c r="G24" s="2"/>
      <c r="H24" s="2"/>
      <c r="I24" s="2"/>
    </row>
    <row r="25" customFormat="false" ht="15" hidden="false" customHeight="false" outlineLevel="0" collapsed="false">
      <c r="C25" s="2"/>
      <c r="D25" s="2"/>
      <c r="E25" s="2"/>
      <c r="F25" s="2"/>
      <c r="G25" s="2"/>
      <c r="H25" s="2"/>
      <c r="I25" s="2"/>
    </row>
    <row r="26" customFormat="false" ht="18.75" hidden="false" customHeight="false" outlineLevel="0" collapsed="false">
      <c r="A26" s="0" t="s">
        <v>14</v>
      </c>
      <c r="C26" s="2"/>
      <c r="D26" s="2"/>
      <c r="E26" s="2"/>
      <c r="F26" s="2"/>
      <c r="G26" s="2"/>
      <c r="H26" s="2" t="n">
        <f aca="false">IF(SUM(H3:H25)&lt;0,0,SUM(H3:H25))</f>
        <v>591320</v>
      </c>
      <c r="I26" s="8"/>
    </row>
    <row r="27" customFormat="false" ht="18.75" hidden="false" customHeight="false" outlineLevel="0" collapsed="false">
      <c r="B27" s="0" t="n">
        <v>2021</v>
      </c>
      <c r="C27" s="2" t="n">
        <f aca="false">IF(SUM(H3:H19)&lt;0,0,SUM(H3:H19)+C22)</f>
        <v>569620</v>
      </c>
      <c r="D27" s="2"/>
      <c r="E27" s="2"/>
      <c r="F27" s="2"/>
      <c r="G27" s="2"/>
      <c r="H27" s="2"/>
      <c r="I27" s="8"/>
    </row>
    <row r="28" customFormat="false" ht="18.75" hidden="false" customHeight="false" outlineLevel="0" collapsed="false">
      <c r="B28" s="0" t="n">
        <v>2025</v>
      </c>
      <c r="C28" s="2" t="n">
        <f aca="false">IF(SUM(H3:H19)&lt;0,0,SUM(H3:H19)+C23)</f>
        <v>569620</v>
      </c>
      <c r="D28" s="2"/>
      <c r="E28" s="2"/>
      <c r="F28" s="2"/>
      <c r="G28" s="2"/>
      <c r="H28" s="2"/>
      <c r="I28" s="8"/>
    </row>
    <row r="29" customFormat="false" ht="18.75" hidden="false" customHeight="false" outlineLevel="0" collapsed="false">
      <c r="B29" s="0" t="n">
        <v>2030</v>
      </c>
      <c r="C29" s="2" t="n">
        <f aca="false">IF(SUM(H3:H19)&lt;0,0,SUM(H3:H19)+C24)</f>
        <v>569620</v>
      </c>
      <c r="D29" s="2"/>
      <c r="E29" s="2"/>
      <c r="F29" s="2"/>
      <c r="G29" s="2"/>
      <c r="H29" s="2"/>
      <c r="I29" s="8"/>
    </row>
    <row r="30" customFormat="false" ht="15" hidden="false" customHeight="false" outlineLevel="0" collapsed="false">
      <c r="C30" s="2"/>
      <c r="D30" s="2"/>
      <c r="E30" s="2"/>
      <c r="F30" s="2"/>
      <c r="G30" s="2"/>
      <c r="H30" s="2"/>
      <c r="I30" s="2"/>
    </row>
    <row r="31" customFormat="false" ht="15" hidden="false" customHeight="false" outlineLevel="0" collapsed="false">
      <c r="A31" s="0" t="s">
        <v>15</v>
      </c>
      <c r="C31" s="2"/>
      <c r="D31" s="2"/>
      <c r="H31" s="2"/>
      <c r="I31" s="2"/>
    </row>
    <row r="32" customFormat="false" ht="15" hidden="false" customHeight="false" outlineLevel="0" collapsed="false">
      <c r="B32" s="0" t="n">
        <v>2021</v>
      </c>
      <c r="C32" s="7" t="n">
        <v>1</v>
      </c>
      <c r="D32" s="2"/>
      <c r="E32" s="7"/>
      <c r="F32" s="7"/>
      <c r="G32" s="7"/>
      <c r="H32" s="2" t="n">
        <f aca="false">C27*C32</f>
        <v>569620</v>
      </c>
      <c r="I32" s="5" t="n">
        <f aca="false">D$3+H32</f>
        <v>1019620</v>
      </c>
    </row>
    <row r="33" customFormat="false" ht="15" hidden="false" customHeight="false" outlineLevel="0" collapsed="false">
      <c r="B33" s="0" t="n">
        <v>2025</v>
      </c>
      <c r="C33" s="7" t="n">
        <v>1</v>
      </c>
      <c r="D33" s="2"/>
      <c r="E33" s="7"/>
      <c r="F33" s="7"/>
      <c r="G33" s="7"/>
      <c r="H33" s="2" t="n">
        <f aca="false">C28*C33</f>
        <v>569620</v>
      </c>
      <c r="I33" s="5" t="n">
        <f aca="false">D$3+H33</f>
        <v>1019620</v>
      </c>
    </row>
    <row r="34" customFormat="false" ht="15" hidden="false" customHeight="false" outlineLevel="0" collapsed="false">
      <c r="B34" s="0" t="n">
        <v>2030</v>
      </c>
      <c r="C34" s="7" t="n">
        <v>1</v>
      </c>
      <c r="D34" s="2"/>
      <c r="E34" s="7"/>
      <c r="F34" s="7"/>
      <c r="G34" s="7"/>
      <c r="H34" s="2" t="n">
        <f aca="false">C29*C34</f>
        <v>569620</v>
      </c>
      <c r="I34" s="5" t="n">
        <f aca="false">D$3+H34</f>
        <v>1019620</v>
      </c>
    </row>
    <row r="35" customFormat="false" ht="15" hidden="false" customHeight="false" outlineLevel="0" collapsed="false">
      <c r="C35" s="2"/>
      <c r="D35" s="2"/>
      <c r="E35" s="2"/>
      <c r="F35" s="2"/>
      <c r="G35" s="2"/>
      <c r="H35" s="2"/>
      <c r="I35" s="2"/>
    </row>
    <row r="36" customFormat="false" ht="15" hidden="false" customHeight="false" outlineLevel="0" collapsed="false">
      <c r="A36" s="0" t="s">
        <v>16</v>
      </c>
      <c r="C36" s="2"/>
      <c r="D36" s="2"/>
      <c r="E36" s="2"/>
      <c r="F36" s="2"/>
      <c r="G36" s="2"/>
      <c r="H36" s="2"/>
      <c r="I36" s="2" t="n">
        <f aca="false">D3/5</f>
        <v>90000</v>
      </c>
    </row>
  </sheetData>
  <sheetProtection algorithmName="SHA-512" hashValue="bEtUeovXzRqHEkjmEGhKT8+tyLqngOUyG6zuvoLr6k5yLCPoZV2D9dikNKlwvPdCSxl+VED6jEk8UL3NPWTzhw==" saltValue="XwWRmKwGNqgLF5gcElFAHA==" spinCount="100000" sheet="true" objects="true" scenarios="true" select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29"/>
    <col collapsed="false" customWidth="true" hidden="false" outlineLevel="0" max="2" min="2" style="0" width="7.15"/>
    <col collapsed="false" customWidth="true" hidden="false" outlineLevel="0" max="4" min="4" style="0" width="9.29"/>
    <col collapsed="false" customWidth="true" hidden="false" outlineLevel="0" max="9" min="9" style="0" width="14.28"/>
  </cols>
  <sheetData>
    <row r="1" customFormat="false" ht="18.75" hidden="false" customHeight="false" outlineLevel="0" collapsed="false">
      <c r="A1" s="1" t="s">
        <v>17</v>
      </c>
    </row>
    <row r="2" customFormat="false" ht="15" hidden="false" customHeight="false" outlineLevel="0" collapsed="false">
      <c r="H2" s="0" t="s">
        <v>1</v>
      </c>
      <c r="I2" s="0" t="s">
        <v>2</v>
      </c>
    </row>
    <row r="3" customFormat="false" ht="15" hidden="false" customHeight="false" outlineLevel="0" collapsed="false">
      <c r="A3" s="0" t="s">
        <v>3</v>
      </c>
      <c r="C3" s="2"/>
      <c r="D3" s="2" t="n">
        <f aca="false">Benzin!D3</f>
        <v>450000</v>
      </c>
      <c r="E3" s="4" t="s">
        <v>4</v>
      </c>
      <c r="F3" s="2"/>
      <c r="G3" s="2"/>
      <c r="H3" s="2"/>
      <c r="I3" s="2"/>
    </row>
    <row r="4" customFormat="false" ht="15" hidden="false" customHeight="false" outlineLevel="0" collapsed="false">
      <c r="C4" s="5"/>
      <c r="D4" s="2"/>
      <c r="E4" s="2"/>
      <c r="F4" s="2"/>
      <c r="G4" s="2"/>
      <c r="H4" s="2"/>
      <c r="I4" s="2"/>
    </row>
    <row r="5" customFormat="false" ht="15" hidden="false" customHeight="false" outlineLevel="0" collapsed="false">
      <c r="A5" s="0" t="s">
        <v>5</v>
      </c>
      <c r="C5" s="5"/>
      <c r="D5" s="3" t="n">
        <v>15</v>
      </c>
      <c r="E5" s="2" t="s">
        <v>6</v>
      </c>
      <c r="F5" s="2" t="n">
        <v>-1700</v>
      </c>
      <c r="G5" s="2"/>
      <c r="H5" s="2" t="n">
        <f aca="false">IF(D5&gt;45,45*F5,D5*F5)</f>
        <v>-25500</v>
      </c>
      <c r="I5" s="2"/>
    </row>
    <row r="6" customFormat="false" ht="15" hidden="false" customHeight="false" outlineLevel="0" collapsed="false">
      <c r="C6" s="5"/>
      <c r="D6" s="2"/>
      <c r="E6" s="2"/>
      <c r="F6" s="2"/>
      <c r="G6" s="2"/>
      <c r="H6" s="2"/>
      <c r="I6" s="2"/>
    </row>
    <row r="7" customFormat="false" ht="15" hidden="false" customHeight="false" outlineLevel="0" collapsed="false">
      <c r="A7" s="0" t="s">
        <v>7</v>
      </c>
      <c r="C7" s="5"/>
      <c r="D7" s="2" t="n">
        <f aca="false">D3+H5</f>
        <v>424500</v>
      </c>
      <c r="E7" s="2" t="str">
        <f aca="false">E3</f>
        <v>incl. Moms</v>
      </c>
      <c r="F7" s="2"/>
      <c r="G7" s="2"/>
      <c r="H7" s="2"/>
      <c r="I7" s="2"/>
    </row>
    <row r="8" customFormat="false" ht="15" hidden="false" customHeight="false" outlineLevel="0" collapsed="false">
      <c r="C8" s="5"/>
      <c r="D8" s="2"/>
      <c r="E8" s="2"/>
      <c r="F8" s="2"/>
      <c r="G8" s="2"/>
      <c r="H8" s="2"/>
      <c r="I8" s="2"/>
    </row>
    <row r="9" customFormat="false" ht="15" hidden="false" customHeight="false" outlineLevel="0" collapsed="false">
      <c r="B9" s="0" t="s">
        <v>8</v>
      </c>
      <c r="C9" s="5" t="n">
        <v>0</v>
      </c>
      <c r="D9" s="6" t="s">
        <v>9</v>
      </c>
      <c r="E9" s="2" t="n">
        <v>65000</v>
      </c>
      <c r="F9" s="7" t="n">
        <v>0.25</v>
      </c>
      <c r="G9" s="2" t="n">
        <f aca="false">IF(D7&lt;E9,D7*F9,E9*F9)</f>
        <v>16250</v>
      </c>
      <c r="H9" s="2"/>
      <c r="I9" s="2"/>
    </row>
    <row r="10" customFormat="false" ht="15" hidden="false" customHeight="false" outlineLevel="0" collapsed="false">
      <c r="B10" s="0" t="s">
        <v>8</v>
      </c>
      <c r="C10" s="2" t="n">
        <f aca="false">E9</f>
        <v>65000</v>
      </c>
      <c r="D10" s="6" t="str">
        <f aca="false">D9</f>
        <v>Til</v>
      </c>
      <c r="E10" s="2" t="n">
        <v>202200</v>
      </c>
      <c r="F10" s="7" t="n">
        <v>0.85</v>
      </c>
      <c r="G10" s="2" t="n">
        <f aca="false">IF(D7&gt;C10,IF(D7&lt;E10,(D7-C10)*F10,(E10-C10)*F10),0)</f>
        <v>116620</v>
      </c>
      <c r="H10" s="2"/>
      <c r="I10" s="2"/>
    </row>
    <row r="11" customFormat="false" ht="15" hidden="false" customHeight="false" outlineLevel="0" collapsed="false">
      <c r="B11" s="0" t="s">
        <v>10</v>
      </c>
      <c r="C11" s="2" t="n">
        <f aca="false">E10</f>
        <v>202200</v>
      </c>
      <c r="D11" s="6" t="s">
        <v>9</v>
      </c>
      <c r="E11" s="2" t="n">
        <f aca="false">IF(D3&gt;C11,D3,0)</f>
        <v>450000</v>
      </c>
      <c r="F11" s="7" t="n">
        <v>1.5</v>
      </c>
      <c r="G11" s="2" t="n">
        <f aca="false">IF(D7&gt;C11,IF(D7&lt;E11,(D7-C11)*F11,(E11-C11)*F11),0)</f>
        <v>333450</v>
      </c>
      <c r="H11" s="2"/>
      <c r="I11" s="2"/>
    </row>
    <row r="12" customFormat="false" ht="15" hidden="false" customHeight="false" outlineLevel="0" collapsed="false">
      <c r="C12" s="2"/>
      <c r="D12" s="6"/>
      <c r="E12" s="2"/>
      <c r="F12" s="2"/>
      <c r="G12" s="2"/>
      <c r="H12" s="2" t="n">
        <f aca="false">SUM(G9:G11)</f>
        <v>466320</v>
      </c>
      <c r="I12" s="2" t="n">
        <f aca="false">D3+H12</f>
        <v>916320</v>
      </c>
    </row>
    <row r="13" customFormat="false" ht="15" hidden="false" customHeight="false" outlineLevel="0" collapsed="false">
      <c r="C13" s="2"/>
      <c r="D13" s="2"/>
      <c r="E13" s="2"/>
      <c r="F13" s="2"/>
      <c r="G13" s="2"/>
      <c r="H13" s="2"/>
      <c r="I13" s="2"/>
    </row>
    <row r="14" customFormat="false" ht="15" hidden="false" customHeight="false" outlineLevel="0" collapsed="false">
      <c r="C14" s="2"/>
      <c r="D14" s="2"/>
      <c r="E14" s="2"/>
      <c r="F14" s="2"/>
      <c r="G14" s="2"/>
      <c r="H14" s="2"/>
      <c r="I14" s="2"/>
    </row>
    <row r="15" customFormat="false" ht="15" hidden="false" customHeight="false" outlineLevel="0" collapsed="false">
      <c r="A15" s="0" t="s">
        <v>11</v>
      </c>
      <c r="C15" s="2"/>
      <c r="D15" s="3" t="n">
        <v>45</v>
      </c>
      <c r="E15" s="2" t="s">
        <v>12</v>
      </c>
      <c r="F15" s="2"/>
      <c r="G15" s="2"/>
      <c r="H15" s="2"/>
      <c r="I15" s="2"/>
    </row>
    <row r="16" customFormat="false" ht="15" hidden="false" customHeight="false" outlineLevel="0" collapsed="false">
      <c r="B16" s="0" t="s">
        <v>8</v>
      </c>
      <c r="C16" s="2" t="n">
        <v>0</v>
      </c>
      <c r="D16" s="6" t="s">
        <v>9</v>
      </c>
      <c r="E16" s="2" t="n">
        <v>125</v>
      </c>
      <c r="F16" s="2" t="n">
        <v>250</v>
      </c>
      <c r="G16" s="2" t="n">
        <f aca="false">IF(D15&lt;E16,D15*F16,E16*F16)</f>
        <v>11250</v>
      </c>
      <c r="H16" s="2"/>
      <c r="I16" s="2"/>
    </row>
    <row r="17" customFormat="false" ht="15" hidden="false" customHeight="false" outlineLevel="0" collapsed="false">
      <c r="B17" s="0" t="s">
        <v>8</v>
      </c>
      <c r="C17" s="2" t="n">
        <f aca="false">E16</f>
        <v>125</v>
      </c>
      <c r="D17" s="6" t="s">
        <v>9</v>
      </c>
      <c r="E17" s="2" t="n">
        <v>160</v>
      </c>
      <c r="F17" s="2" t="n">
        <v>500</v>
      </c>
      <c r="G17" s="2" t="n">
        <f aca="false">IF(D15&gt;C17,IF(D15&lt;E17,(D15-C17)*F17,(E17-C17)*F17),0)</f>
        <v>0</v>
      </c>
      <c r="H17" s="2"/>
      <c r="I17" s="2"/>
    </row>
    <row r="18" customFormat="false" ht="15" hidden="false" customHeight="false" outlineLevel="0" collapsed="false">
      <c r="B18" s="0" t="s">
        <v>10</v>
      </c>
      <c r="C18" s="2" t="n">
        <f aca="false">E17</f>
        <v>160</v>
      </c>
      <c r="D18" s="6" t="s">
        <v>9</v>
      </c>
      <c r="E18" s="2" t="n">
        <f aca="false">IF(D15&gt;C18,D15,0)</f>
        <v>0</v>
      </c>
      <c r="F18" s="2" t="n">
        <v>950</v>
      </c>
      <c r="G18" s="2" t="n">
        <f aca="false">IF(D15&gt;C18,IF(D15&lt;E18,(D15-C18)*F18,(E18-C18)*F18),0)</f>
        <v>0</v>
      </c>
      <c r="H18" s="2"/>
      <c r="I18" s="2"/>
    </row>
    <row r="19" customFormat="false" ht="15" hidden="false" customHeight="false" outlineLevel="0" collapsed="false">
      <c r="C19" s="2"/>
      <c r="D19" s="6"/>
      <c r="E19" s="2"/>
      <c r="F19" s="2"/>
      <c r="G19" s="2"/>
      <c r="H19" s="2" t="n">
        <f aca="false">SUM(G16:G18)</f>
        <v>11250</v>
      </c>
      <c r="I19" s="2" t="n">
        <f aca="false">I12+H19</f>
        <v>927570</v>
      </c>
    </row>
    <row r="20" customFormat="false" ht="15" hidden="false" customHeight="false" outlineLevel="0" collapsed="false">
      <c r="C20" s="2"/>
      <c r="D20" s="2"/>
      <c r="E20" s="2"/>
      <c r="F20" s="2"/>
      <c r="G20" s="2"/>
      <c r="H20" s="2"/>
      <c r="I20" s="2"/>
    </row>
    <row r="21" customFormat="false" ht="15" hidden="false" customHeight="false" outlineLevel="0" collapsed="false">
      <c r="A21" s="0" t="s">
        <v>13</v>
      </c>
      <c r="C21" s="2"/>
      <c r="D21" s="2"/>
      <c r="E21" s="2"/>
      <c r="F21" s="2"/>
      <c r="G21" s="2"/>
      <c r="H21" s="2"/>
      <c r="I21" s="2"/>
    </row>
    <row r="22" customFormat="false" ht="15" hidden="false" customHeight="false" outlineLevel="0" collapsed="false">
      <c r="B22" s="0" t="n">
        <v>2021</v>
      </c>
      <c r="C22" s="2" t="n">
        <v>-21700</v>
      </c>
      <c r="D22" s="2" t="n">
        <v>-50000</v>
      </c>
      <c r="E22" s="2"/>
      <c r="F22" s="2"/>
      <c r="G22" s="2"/>
      <c r="H22" s="2"/>
      <c r="I22" s="2"/>
    </row>
    <row r="23" customFormat="false" ht="15" hidden="false" customHeight="false" outlineLevel="0" collapsed="false">
      <c r="B23" s="0" t="n">
        <v>2025</v>
      </c>
      <c r="C23" s="2" t="n">
        <f aca="false">C22</f>
        <v>-21700</v>
      </c>
      <c r="D23" s="2" t="n">
        <v>-45000</v>
      </c>
      <c r="E23" s="2"/>
      <c r="F23" s="2"/>
      <c r="G23" s="2"/>
      <c r="H23" s="2"/>
      <c r="I23" s="2"/>
    </row>
    <row r="24" customFormat="false" ht="15" hidden="false" customHeight="false" outlineLevel="0" collapsed="false">
      <c r="B24" s="0" t="n">
        <v>2030</v>
      </c>
      <c r="C24" s="2" t="n">
        <f aca="false">C23</f>
        <v>-21700</v>
      </c>
      <c r="D24" s="2" t="n">
        <v>-35000</v>
      </c>
      <c r="E24" s="2"/>
      <c r="F24" s="2"/>
      <c r="G24" s="2"/>
      <c r="H24" s="2"/>
      <c r="I24" s="2"/>
    </row>
    <row r="25" customFormat="false" ht="15" hidden="false" customHeight="false" outlineLevel="0" collapsed="false">
      <c r="C25" s="2"/>
      <c r="D25" s="2"/>
      <c r="E25" s="2"/>
      <c r="F25" s="2"/>
      <c r="G25" s="2"/>
      <c r="H25" s="2"/>
      <c r="I25" s="2"/>
    </row>
    <row r="26" customFormat="false" ht="18.75" hidden="false" customHeight="false" outlineLevel="0" collapsed="false">
      <c r="A26" s="0" t="s">
        <v>14</v>
      </c>
      <c r="C26" s="2"/>
      <c r="D26" s="2"/>
      <c r="E26" s="2"/>
      <c r="F26" s="2"/>
      <c r="G26" s="2"/>
      <c r="H26" s="2"/>
      <c r="I26" s="8"/>
    </row>
    <row r="27" customFormat="false" ht="18.75" hidden="false" customHeight="false" outlineLevel="0" collapsed="false">
      <c r="B27" s="0" t="n">
        <v>2021</v>
      </c>
      <c r="C27" s="2" t="n">
        <f aca="false">IF(SUM(H3:H19)+C22+D22&lt;0,0,SUM(H3:H19)+C22+D22)</f>
        <v>380370</v>
      </c>
      <c r="D27" s="2"/>
      <c r="E27" s="2"/>
      <c r="F27" s="2"/>
      <c r="G27" s="2"/>
      <c r="H27" s="2"/>
      <c r="I27" s="8"/>
    </row>
    <row r="28" customFormat="false" ht="18.75" hidden="false" customHeight="false" outlineLevel="0" collapsed="false">
      <c r="B28" s="0" t="n">
        <v>2025</v>
      </c>
      <c r="C28" s="2" t="n">
        <f aca="false">IF(SUM(H3:H19)+C22+D22&lt;0,0,SUM(H3:H19)+C23+D23)</f>
        <v>385370</v>
      </c>
      <c r="D28" s="2"/>
      <c r="E28" s="2"/>
      <c r="F28" s="2"/>
      <c r="G28" s="2"/>
      <c r="H28" s="2"/>
      <c r="I28" s="8"/>
    </row>
    <row r="29" customFormat="false" ht="18.75" hidden="false" customHeight="false" outlineLevel="0" collapsed="false">
      <c r="B29" s="0" t="n">
        <v>2030</v>
      </c>
      <c r="C29" s="2" t="n">
        <f aca="false">IF(SUM(H3:H19)+C22+D22&lt;0,0,SUM(H3:H19)+C24+D24)</f>
        <v>395370</v>
      </c>
      <c r="D29" s="2"/>
      <c r="E29" s="2"/>
      <c r="F29" s="2"/>
      <c r="G29" s="2"/>
      <c r="H29" s="2"/>
      <c r="I29" s="8"/>
    </row>
    <row r="30" customFormat="false" ht="15" hidden="false" customHeight="false" outlineLevel="0" collapsed="false">
      <c r="C30" s="2"/>
      <c r="D30" s="2"/>
      <c r="E30" s="2"/>
      <c r="F30" s="2"/>
      <c r="G30" s="2"/>
      <c r="H30" s="2"/>
      <c r="I30" s="2"/>
    </row>
    <row r="31" customFormat="false" ht="15" hidden="false" customHeight="false" outlineLevel="0" collapsed="false">
      <c r="A31" s="0" t="s">
        <v>15</v>
      </c>
      <c r="C31" s="2"/>
      <c r="D31" s="2"/>
      <c r="H31" s="2"/>
      <c r="I31" s="2"/>
    </row>
    <row r="32" customFormat="false" ht="15" hidden="false" customHeight="false" outlineLevel="0" collapsed="false">
      <c r="B32" s="0" t="n">
        <v>2021</v>
      </c>
      <c r="C32" s="7" t="n">
        <v>0.45</v>
      </c>
      <c r="D32" s="2"/>
      <c r="E32" s="7"/>
      <c r="F32" s="7"/>
      <c r="G32" s="7"/>
      <c r="H32" s="2" t="n">
        <f aca="false">C27*C32</f>
        <v>171166.5</v>
      </c>
      <c r="I32" s="5" t="n">
        <f aca="false">D$3+H32</f>
        <v>621166.5</v>
      </c>
    </row>
    <row r="33" customFormat="false" ht="15" hidden="false" customHeight="false" outlineLevel="0" collapsed="false">
      <c r="B33" s="0" t="n">
        <v>2025</v>
      </c>
      <c r="C33" s="7" t="n">
        <v>0.65</v>
      </c>
      <c r="D33" s="2"/>
      <c r="E33" s="7"/>
      <c r="F33" s="7"/>
      <c r="G33" s="7"/>
      <c r="H33" s="2" t="n">
        <f aca="false">C28*C33</f>
        <v>250490.5</v>
      </c>
      <c r="I33" s="5" t="n">
        <f aca="false">D$3+H33</f>
        <v>700490.5</v>
      </c>
    </row>
    <row r="34" customFormat="false" ht="15" hidden="false" customHeight="false" outlineLevel="0" collapsed="false">
      <c r="B34" s="0" t="n">
        <v>2030</v>
      </c>
      <c r="C34" s="7" t="n">
        <v>0.8</v>
      </c>
      <c r="D34" s="2"/>
      <c r="E34" s="7"/>
      <c r="F34" s="7"/>
      <c r="G34" s="7"/>
      <c r="H34" s="2" t="n">
        <f aca="false">C29*C34</f>
        <v>316296</v>
      </c>
      <c r="I34" s="5" t="n">
        <f aca="false">D$3+H34</f>
        <v>766296</v>
      </c>
    </row>
    <row r="35" customFormat="false" ht="15" hidden="false" customHeight="false" outlineLevel="0" collapsed="false">
      <c r="C35" s="2"/>
      <c r="D35" s="2"/>
      <c r="E35" s="2"/>
      <c r="F35" s="2"/>
      <c r="G35" s="2"/>
      <c r="H35" s="2"/>
      <c r="I35" s="2"/>
    </row>
    <row r="36" customFormat="false" ht="15" hidden="false" customHeight="false" outlineLevel="0" collapsed="false">
      <c r="A36" s="0" t="s">
        <v>16</v>
      </c>
      <c r="C36" s="2"/>
      <c r="D36" s="2"/>
      <c r="E36" s="2"/>
      <c r="F36" s="2"/>
      <c r="G36" s="2"/>
      <c r="H36" s="2"/>
      <c r="I36" s="2" t="n">
        <f aca="false">D3/5</f>
        <v>90000</v>
      </c>
    </row>
  </sheetData>
  <sheetProtection algorithmName="SHA-512" hashValue="4O4Bh5FPzom1raT3cLYxDi02G9Pon7DwA8BHM+tqXZBoFCbMAnCfsgtx1r33cwEB4QN2MmA9zhlPVMnhYQ+7fQ==" saltValue="2gygP0b/Y7m/9FVPsgni7A==" spinCount="100000" sheet="true" objects="true" scenarios="true" select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29"/>
    <col collapsed="false" customWidth="true" hidden="false" outlineLevel="0" max="2" min="2" style="0" width="7.15"/>
    <col collapsed="false" customWidth="true" hidden="false" outlineLevel="0" max="4" min="4" style="0" width="9.29"/>
    <col collapsed="false" customWidth="true" hidden="false" outlineLevel="0" max="9" min="9" style="0" width="14.28"/>
  </cols>
  <sheetData>
    <row r="1" customFormat="false" ht="18.75" hidden="false" customHeight="false" outlineLevel="0" collapsed="false">
      <c r="A1" s="1" t="s">
        <v>18</v>
      </c>
    </row>
    <row r="2" customFormat="false" ht="15" hidden="false" customHeight="false" outlineLevel="0" collapsed="false">
      <c r="H2" s="0" t="s">
        <v>1</v>
      </c>
      <c r="I2" s="0" t="s">
        <v>2</v>
      </c>
    </row>
    <row r="3" customFormat="false" ht="15" hidden="false" customHeight="false" outlineLevel="0" collapsed="false">
      <c r="A3" s="0" t="s">
        <v>3</v>
      </c>
      <c r="C3" s="2"/>
      <c r="D3" s="2" t="n">
        <f aca="false">Benzin!D3</f>
        <v>450000</v>
      </c>
      <c r="E3" s="4" t="s">
        <v>4</v>
      </c>
      <c r="F3" s="2"/>
      <c r="G3" s="2"/>
      <c r="H3" s="2"/>
      <c r="I3" s="2"/>
    </row>
    <row r="4" customFormat="false" ht="15" hidden="false" customHeight="false" outlineLevel="0" collapsed="false">
      <c r="C4" s="5"/>
      <c r="D4" s="2"/>
      <c r="E4" s="2"/>
      <c r="F4" s="2"/>
      <c r="G4" s="2"/>
      <c r="H4" s="2"/>
      <c r="I4" s="2"/>
    </row>
    <row r="5" customFormat="false" ht="15" hidden="false" customHeight="false" outlineLevel="0" collapsed="false">
      <c r="A5" s="0" t="s">
        <v>5</v>
      </c>
      <c r="C5" s="5"/>
      <c r="D5" s="3" t="n">
        <v>85</v>
      </c>
      <c r="E5" s="2" t="s">
        <v>6</v>
      </c>
      <c r="F5" s="2" t="n">
        <v>-1700</v>
      </c>
      <c r="G5" s="2"/>
      <c r="H5" s="2" t="n">
        <f aca="false">IF(D5&gt;45,45*F5,D5*F5)</f>
        <v>-76500</v>
      </c>
      <c r="I5" s="2"/>
    </row>
    <row r="6" customFormat="false" ht="15" hidden="false" customHeight="false" outlineLevel="0" collapsed="false">
      <c r="C6" s="5"/>
      <c r="D6" s="2"/>
      <c r="E6" s="2"/>
      <c r="F6" s="2"/>
      <c r="G6" s="2"/>
      <c r="H6" s="2"/>
      <c r="I6" s="2"/>
    </row>
    <row r="7" customFormat="false" ht="15" hidden="false" customHeight="false" outlineLevel="0" collapsed="false">
      <c r="A7" s="0" t="s">
        <v>7</v>
      </c>
      <c r="C7" s="5"/>
      <c r="D7" s="2" t="n">
        <f aca="false">D3+H5</f>
        <v>373500</v>
      </c>
      <c r="E7" s="2" t="str">
        <f aca="false">E3</f>
        <v>incl. Moms</v>
      </c>
      <c r="F7" s="2"/>
      <c r="G7" s="2"/>
      <c r="H7" s="2"/>
      <c r="I7" s="2"/>
    </row>
    <row r="8" customFormat="false" ht="15" hidden="false" customHeight="false" outlineLevel="0" collapsed="false">
      <c r="C8" s="5"/>
      <c r="D8" s="2"/>
      <c r="E8" s="2"/>
      <c r="F8" s="2"/>
      <c r="G8" s="2"/>
      <c r="H8" s="2"/>
      <c r="I8" s="2"/>
    </row>
    <row r="9" customFormat="false" ht="15" hidden="false" customHeight="false" outlineLevel="0" collapsed="false">
      <c r="B9" s="0" t="s">
        <v>8</v>
      </c>
      <c r="C9" s="5" t="n">
        <v>0</v>
      </c>
      <c r="D9" s="6" t="s">
        <v>9</v>
      </c>
      <c r="E9" s="2" t="n">
        <v>65000</v>
      </c>
      <c r="F9" s="7" t="n">
        <v>0.25</v>
      </c>
      <c r="G9" s="2" t="n">
        <f aca="false">IF(D7&lt;E9,D7*F9,E9*F9)</f>
        <v>16250</v>
      </c>
      <c r="H9" s="2"/>
      <c r="I9" s="2"/>
    </row>
    <row r="10" customFormat="false" ht="15" hidden="false" customHeight="false" outlineLevel="0" collapsed="false">
      <c r="B10" s="0" t="s">
        <v>8</v>
      </c>
      <c r="C10" s="2" t="n">
        <f aca="false">E9</f>
        <v>65000</v>
      </c>
      <c r="D10" s="6" t="str">
        <f aca="false">D9</f>
        <v>Til</v>
      </c>
      <c r="E10" s="2" t="n">
        <v>202200</v>
      </c>
      <c r="F10" s="7" t="n">
        <v>0.85</v>
      </c>
      <c r="G10" s="2" t="n">
        <f aca="false">IF(D7&gt;C10,IF(D7&lt;E10,(D7-C10)*F10,(E10-C10)*F10),0)</f>
        <v>116620</v>
      </c>
      <c r="H10" s="2"/>
      <c r="I10" s="2"/>
    </row>
    <row r="11" customFormat="false" ht="15" hidden="false" customHeight="false" outlineLevel="0" collapsed="false">
      <c r="B11" s="0" t="s">
        <v>10</v>
      </c>
      <c r="C11" s="2" t="n">
        <f aca="false">E10</f>
        <v>202200</v>
      </c>
      <c r="D11" s="6" t="s">
        <v>9</v>
      </c>
      <c r="E11" s="2" t="n">
        <f aca="false">IF(D3&gt;C11,D3,0)</f>
        <v>450000</v>
      </c>
      <c r="F11" s="7" t="n">
        <v>1.5</v>
      </c>
      <c r="G11" s="2" t="n">
        <f aca="false">IF(D7&gt;C11,IF(D7&lt;E11,(D7-C11)*F11,(E11-C11)*F11),0)</f>
        <v>256950</v>
      </c>
      <c r="H11" s="2"/>
      <c r="I11" s="2"/>
    </row>
    <row r="12" customFormat="false" ht="15" hidden="false" customHeight="false" outlineLevel="0" collapsed="false">
      <c r="C12" s="2"/>
      <c r="D12" s="6"/>
      <c r="E12" s="2"/>
      <c r="F12" s="2"/>
      <c r="G12" s="2"/>
      <c r="H12" s="2" t="n">
        <f aca="false">SUM(G9:G11)</f>
        <v>389820</v>
      </c>
      <c r="I12" s="2" t="n">
        <f aca="false">D3+H12</f>
        <v>839820</v>
      </c>
    </row>
    <row r="13" customFormat="false" ht="15" hidden="false" customHeight="false" outlineLevel="0" collapsed="false">
      <c r="C13" s="2"/>
      <c r="D13" s="2"/>
      <c r="E13" s="2"/>
      <c r="F13" s="2"/>
      <c r="G13" s="2"/>
      <c r="H13" s="2"/>
      <c r="I13" s="2"/>
    </row>
    <row r="14" customFormat="false" ht="15" hidden="false" customHeight="false" outlineLevel="0" collapsed="false">
      <c r="C14" s="2"/>
      <c r="D14" s="2"/>
      <c r="E14" s="2"/>
      <c r="F14" s="2"/>
      <c r="G14" s="2"/>
      <c r="H14" s="2"/>
      <c r="I14" s="2"/>
    </row>
    <row r="15" customFormat="false" ht="15" hidden="false" customHeight="false" outlineLevel="0" collapsed="false">
      <c r="A15" s="0" t="s">
        <v>11</v>
      </c>
      <c r="C15" s="2"/>
      <c r="D15" s="2" t="n">
        <v>0</v>
      </c>
      <c r="E15" s="2" t="s">
        <v>12</v>
      </c>
      <c r="F15" s="2"/>
      <c r="G15" s="2"/>
      <c r="H15" s="2"/>
      <c r="I15" s="2"/>
    </row>
    <row r="16" customFormat="false" ht="15" hidden="false" customHeight="false" outlineLevel="0" collapsed="false">
      <c r="B16" s="0" t="s">
        <v>8</v>
      </c>
      <c r="C16" s="2" t="n">
        <v>0</v>
      </c>
      <c r="D16" s="6" t="s">
        <v>9</v>
      </c>
      <c r="E16" s="2" t="n">
        <v>125</v>
      </c>
      <c r="F16" s="2" t="n">
        <v>250</v>
      </c>
      <c r="G16" s="2" t="n">
        <f aca="false">IF(D15&lt;E16,D15*F16,E16*F16)</f>
        <v>0</v>
      </c>
      <c r="H16" s="2"/>
      <c r="I16" s="2"/>
    </row>
    <row r="17" customFormat="false" ht="15" hidden="false" customHeight="false" outlineLevel="0" collapsed="false">
      <c r="B17" s="0" t="s">
        <v>8</v>
      </c>
      <c r="C17" s="2" t="n">
        <f aca="false">E16</f>
        <v>125</v>
      </c>
      <c r="D17" s="6" t="s">
        <v>9</v>
      </c>
      <c r="E17" s="2" t="n">
        <v>160</v>
      </c>
      <c r="F17" s="2" t="n">
        <v>500</v>
      </c>
      <c r="G17" s="2" t="n">
        <f aca="false">IF(D15&gt;C17,IF(D15&lt;E17,(D15-C17)*F17,(E17-C17)*F17),0)</f>
        <v>0</v>
      </c>
      <c r="H17" s="2"/>
      <c r="I17" s="2"/>
    </row>
    <row r="18" customFormat="false" ht="15" hidden="false" customHeight="false" outlineLevel="0" collapsed="false">
      <c r="B18" s="0" t="s">
        <v>10</v>
      </c>
      <c r="C18" s="2" t="n">
        <f aca="false">E17</f>
        <v>160</v>
      </c>
      <c r="D18" s="6" t="s">
        <v>9</v>
      </c>
      <c r="E18" s="2" t="n">
        <f aca="false">IF(D15&gt;C18,D15,0)</f>
        <v>0</v>
      </c>
      <c r="F18" s="2" t="n">
        <v>950</v>
      </c>
      <c r="G18" s="2" t="n">
        <f aca="false">IF(D15&gt;C18,IF(D15&lt;E18,(D15-C18)*F18,(E18-C18)*F18),0)</f>
        <v>0</v>
      </c>
      <c r="H18" s="2"/>
      <c r="I18" s="2"/>
    </row>
    <row r="19" customFormat="false" ht="15" hidden="false" customHeight="false" outlineLevel="0" collapsed="false">
      <c r="C19" s="2"/>
      <c r="D19" s="6"/>
      <c r="E19" s="2"/>
      <c r="F19" s="2"/>
      <c r="G19" s="2"/>
      <c r="H19" s="2" t="n">
        <f aca="false">SUM(G16:G18)</f>
        <v>0</v>
      </c>
      <c r="I19" s="2" t="n">
        <f aca="false">I12+H19</f>
        <v>839820</v>
      </c>
    </row>
    <row r="20" customFormat="false" ht="15" hidden="false" customHeight="false" outlineLevel="0" collapsed="false">
      <c r="C20" s="2"/>
      <c r="D20" s="2"/>
      <c r="E20" s="2"/>
      <c r="F20" s="2"/>
      <c r="G20" s="2"/>
      <c r="H20" s="2"/>
      <c r="I20" s="2"/>
    </row>
    <row r="21" customFormat="false" ht="15" hidden="false" customHeight="false" outlineLevel="0" collapsed="false">
      <c r="A21" s="0" t="s">
        <v>13</v>
      </c>
      <c r="C21" s="2"/>
      <c r="D21" s="2"/>
      <c r="E21" s="2"/>
      <c r="F21" s="2"/>
      <c r="G21" s="2"/>
      <c r="H21" s="2"/>
      <c r="I21" s="2"/>
    </row>
    <row r="22" customFormat="false" ht="15" hidden="false" customHeight="false" outlineLevel="0" collapsed="false">
      <c r="B22" s="0" t="n">
        <v>2021</v>
      </c>
      <c r="C22" s="2" t="n">
        <v>-21700</v>
      </c>
      <c r="D22" s="2" t="n">
        <v>-170000</v>
      </c>
      <c r="E22" s="2"/>
      <c r="F22" s="2"/>
      <c r="G22" s="2"/>
      <c r="H22" s="2"/>
      <c r="I22" s="2"/>
    </row>
    <row r="23" customFormat="false" ht="15" hidden="false" customHeight="false" outlineLevel="0" collapsed="false">
      <c r="B23" s="0" t="n">
        <v>2025</v>
      </c>
      <c r="C23" s="2" t="n">
        <f aca="false">C22</f>
        <v>-21700</v>
      </c>
      <c r="D23" s="2" t="n">
        <v>-160000</v>
      </c>
      <c r="E23" s="2"/>
      <c r="F23" s="2"/>
      <c r="G23" s="2"/>
      <c r="H23" s="2"/>
      <c r="I23" s="2"/>
    </row>
    <row r="24" customFormat="false" ht="15" hidden="false" customHeight="false" outlineLevel="0" collapsed="false">
      <c r="B24" s="0" t="n">
        <v>2030</v>
      </c>
      <c r="C24" s="2" t="n">
        <f aca="false">C23</f>
        <v>-21700</v>
      </c>
      <c r="D24" s="2" t="n">
        <v>-137000</v>
      </c>
      <c r="E24" s="2"/>
      <c r="F24" s="2"/>
      <c r="G24" s="2"/>
      <c r="H24" s="2"/>
      <c r="I24" s="2"/>
    </row>
    <row r="25" customFormat="false" ht="15" hidden="false" customHeight="false" outlineLevel="0" collapsed="false">
      <c r="C25" s="2"/>
      <c r="D25" s="2"/>
      <c r="E25" s="2"/>
      <c r="F25" s="2"/>
      <c r="G25" s="2"/>
      <c r="H25" s="2"/>
      <c r="I25" s="2"/>
    </row>
    <row r="26" customFormat="false" ht="18.75" hidden="false" customHeight="false" outlineLevel="0" collapsed="false">
      <c r="A26" s="0" t="s">
        <v>14</v>
      </c>
      <c r="C26" s="2"/>
      <c r="D26" s="2"/>
      <c r="E26" s="2"/>
      <c r="F26" s="2"/>
      <c r="G26" s="2"/>
      <c r="H26" s="2"/>
      <c r="I26" s="8"/>
    </row>
    <row r="27" customFormat="false" ht="18.75" hidden="false" customHeight="false" outlineLevel="0" collapsed="false">
      <c r="B27" s="0" t="n">
        <v>2021</v>
      </c>
      <c r="C27" s="2" t="n">
        <f aca="false">IF(SUM(H3:H19)+C22+D22&lt;0,0,SUM(H3:H19)+C22+D22)</f>
        <v>121620</v>
      </c>
      <c r="D27" s="2"/>
      <c r="E27" s="2"/>
      <c r="F27" s="2"/>
      <c r="G27" s="2"/>
      <c r="H27" s="2"/>
      <c r="I27" s="8"/>
    </row>
    <row r="28" customFormat="false" ht="18.75" hidden="false" customHeight="false" outlineLevel="0" collapsed="false">
      <c r="B28" s="0" t="n">
        <v>2025</v>
      </c>
      <c r="C28" s="2" t="n">
        <f aca="false">IF(SUM(H3:H19)+C23+D23&lt;0,0,SUM(H3:H19)+C23+D23)</f>
        <v>131620</v>
      </c>
      <c r="D28" s="2"/>
      <c r="E28" s="2"/>
      <c r="F28" s="2"/>
      <c r="G28" s="2"/>
      <c r="H28" s="2"/>
      <c r="I28" s="8"/>
    </row>
    <row r="29" customFormat="false" ht="18.75" hidden="false" customHeight="false" outlineLevel="0" collapsed="false">
      <c r="B29" s="0" t="n">
        <v>2030</v>
      </c>
      <c r="C29" s="2" t="n">
        <f aca="false">IF(SUM(H3:H19)+C24+D24&lt;0,0,SUM(H3:H19)+C24+D24)</f>
        <v>154620</v>
      </c>
      <c r="D29" s="2"/>
      <c r="E29" s="2"/>
      <c r="F29" s="2"/>
      <c r="G29" s="2"/>
      <c r="H29" s="2"/>
      <c r="I29" s="8"/>
    </row>
    <row r="30" customFormat="false" ht="15" hidden="false" customHeight="false" outlineLevel="0" collapsed="false">
      <c r="C30" s="2"/>
      <c r="D30" s="2"/>
      <c r="E30" s="2"/>
      <c r="F30" s="2"/>
      <c r="G30" s="2"/>
      <c r="H30" s="2"/>
      <c r="I30" s="2"/>
    </row>
    <row r="31" customFormat="false" ht="15" hidden="false" customHeight="false" outlineLevel="0" collapsed="false">
      <c r="A31" s="0" t="s">
        <v>15</v>
      </c>
      <c r="C31" s="2"/>
      <c r="D31" s="2"/>
      <c r="H31" s="2"/>
      <c r="I31" s="2"/>
    </row>
    <row r="32" customFormat="false" ht="15" hidden="false" customHeight="false" outlineLevel="0" collapsed="false">
      <c r="B32" s="0" t="n">
        <v>2021</v>
      </c>
      <c r="C32" s="7" t="n">
        <v>0.45</v>
      </c>
      <c r="D32" s="2"/>
      <c r="E32" s="7"/>
      <c r="F32" s="7"/>
      <c r="G32" s="7"/>
      <c r="H32" s="2" t="n">
        <f aca="false">C27*C32</f>
        <v>54729</v>
      </c>
      <c r="I32" s="5" t="n">
        <f aca="false">D$3+H32</f>
        <v>504729</v>
      </c>
    </row>
    <row r="33" customFormat="false" ht="15" hidden="false" customHeight="false" outlineLevel="0" collapsed="false">
      <c r="B33" s="0" t="n">
        <v>2025</v>
      </c>
      <c r="C33" s="7" t="n">
        <v>0.65</v>
      </c>
      <c r="D33" s="2"/>
      <c r="E33" s="7"/>
      <c r="F33" s="7"/>
      <c r="G33" s="7"/>
      <c r="H33" s="2" t="n">
        <f aca="false">C28*C33</f>
        <v>85553</v>
      </c>
      <c r="I33" s="5" t="n">
        <f aca="false">D$3+H33</f>
        <v>535553</v>
      </c>
    </row>
    <row r="34" customFormat="false" ht="15" hidden="false" customHeight="false" outlineLevel="0" collapsed="false">
      <c r="B34" s="0" t="n">
        <v>2030</v>
      </c>
      <c r="C34" s="7" t="n">
        <v>0.8</v>
      </c>
      <c r="D34" s="2"/>
      <c r="E34" s="7"/>
      <c r="F34" s="7"/>
      <c r="G34" s="7"/>
      <c r="H34" s="2" t="n">
        <f aca="false">C29*C34</f>
        <v>123696</v>
      </c>
      <c r="I34" s="5" t="n">
        <f aca="false">D$3+H34</f>
        <v>573696</v>
      </c>
    </row>
    <row r="35" customFormat="false" ht="15" hidden="false" customHeight="false" outlineLevel="0" collapsed="false">
      <c r="C35" s="2"/>
      <c r="D35" s="2"/>
      <c r="E35" s="2"/>
      <c r="F35" s="2"/>
      <c r="G35" s="2"/>
      <c r="H35" s="2"/>
      <c r="I35" s="2"/>
    </row>
    <row r="36" customFormat="false" ht="15" hidden="false" customHeight="false" outlineLevel="0" collapsed="false">
      <c r="A36" s="0" t="s">
        <v>16</v>
      </c>
      <c r="C36" s="2"/>
      <c r="D36" s="2"/>
      <c r="E36" s="2"/>
      <c r="F36" s="2"/>
      <c r="G36" s="2"/>
      <c r="H36" s="2"/>
      <c r="I36" s="2" t="n">
        <f aca="false">D3/5</f>
        <v>90000</v>
      </c>
    </row>
  </sheetData>
  <sheetProtection algorithmName="SHA-512" hashValue="MSpYb/kGeF233i3mR4zuE/9JhDu7sJaTZerI8oiG+w+A/i5o7jw25Sf7ZjyMZoB6LIyTc5+NwUxFvQO0pjK1bQ==" saltValue="IdVWPHiSjBLuPc/lLbqo1Q==" spinCount="100000" sheet="true" objects="true" scenarios="true" select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  <Company>Danske Bank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2020-12-08T08:46:22Z</dcterms:created>
  <dc:creator>Bent Vistisen</dc:creator>
  <dc:description/>
  <dc:language>da-DK</dc:language>
  <cp:lastModifiedBy>Bent Vistisen</cp:lastModifiedBy>
  <dcterms:modified xsi:type="dcterms:W3CDTF">2020-12-14T12:05:23Z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Danske Bank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